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12\"/>
    </mc:Choice>
  </mc:AlternateContent>
  <bookViews>
    <workbookView xWindow="120" yWindow="96" windowWidth="9372" windowHeight="4968"/>
  </bookViews>
  <sheets>
    <sheet name="Service level" sheetId="1" r:id="rId1"/>
    <sheet name="Equivalent shortage costs" sheetId="2" r:id="rId2"/>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lssolver_est" localSheetId="1" hidden="1">2</definedName>
    <definedName name="lssolver_est" localSheetId="0" hidden="1">2</definedName>
    <definedName name="lssolver_itr" localSheetId="1" hidden="1">0</definedName>
    <definedName name="lssolver_itr" localSheetId="0" hidden="1">0</definedName>
    <definedName name="lssolver_neg" localSheetId="1" hidden="1">0</definedName>
    <definedName name="lssolver_neg" localSheetId="0" hidden="1">0</definedName>
    <definedName name="lssolver_piv" localSheetId="1" hidden="1">0</definedName>
    <definedName name="lssolver_piv" localSheetId="0" hidden="1">0</definedName>
    <definedName name="lssolver_pre" localSheetId="1" hidden="1">0</definedName>
    <definedName name="lssolver_pre" localSheetId="0" hidden="1">0</definedName>
    <definedName name="lssolver_red" localSheetId="1" hidden="1">0</definedName>
    <definedName name="lssolver_red" localSheetId="0" hidden="1">0</definedName>
    <definedName name="lssolver_rep" localSheetId="1" hidden="1">2</definedName>
    <definedName name="lssolver_rep" localSheetId="0" hidden="1">2</definedName>
    <definedName name="lssolver_scl" localSheetId="1" hidden="1">0</definedName>
    <definedName name="lssolver_scl" localSheetId="0" hidden="1">0</definedName>
    <definedName name="lssolver_sho" localSheetId="1" hidden="1">2</definedName>
    <definedName name="lssolver_sho" localSheetId="0" hidden="1">2</definedName>
    <definedName name="lssolver_sol" localSheetId="1" hidden="1">0</definedName>
    <definedName name="lssolver_sol" localSheetId="0" hidden="1">0</definedName>
    <definedName name="lssolver_tim" localSheetId="1" hidden="1">0</definedName>
    <definedName name="lssolver_tim" localSheetId="0" hidden="1">0</definedName>
    <definedName name="lssolver_tol" localSheetId="1" hidden="1">0</definedName>
    <definedName name="lssolver_tol" localSheetId="0" hidden="1">0</definedName>
    <definedName name="qpsolver_itr" localSheetId="1" hidden="1">100</definedName>
    <definedName name="qpsolver_itr" localSheetId="0" hidden="1">100</definedName>
    <definedName name="qpsolver_lin" localSheetId="1" hidden="1">1</definedName>
    <definedName name="qpsolver_lin" localSheetId="0" hidden="1">1</definedName>
    <definedName name="qpsolver_neg" localSheetId="1" hidden="1">0</definedName>
    <definedName name="qpsolver_neg" localSheetId="0" hidden="1">0</definedName>
    <definedName name="qpsolver_piv" localSheetId="1" hidden="1">0.000001</definedName>
    <definedName name="qpsolver_piv" localSheetId="0" hidden="1">0.000001</definedName>
    <definedName name="qpsolver_pre" localSheetId="1" hidden="1">0.000001</definedName>
    <definedName name="qpsolver_pre" localSheetId="0" hidden="1">0.00000001</definedName>
    <definedName name="qpsolver_red" localSheetId="1" hidden="1">0.000001</definedName>
    <definedName name="qpsolver_red" localSheetId="0" hidden="1">0.000001</definedName>
    <definedName name="qpsolver_rep" localSheetId="1" hidden="1">2</definedName>
    <definedName name="qpsolver_rep" localSheetId="0" hidden="1">2</definedName>
    <definedName name="qpsolver_scl" localSheetId="1" hidden="1">2</definedName>
    <definedName name="qpsolver_scl" localSheetId="0" hidden="1">2</definedName>
    <definedName name="qpsolver_sho" localSheetId="1" hidden="1">2</definedName>
    <definedName name="qpsolver_sho" localSheetId="0" hidden="1">2</definedName>
    <definedName name="qpsolver_tim" localSheetId="1" hidden="1">100</definedName>
    <definedName name="qpsolver_tim" localSheetId="0" hidden="1">100</definedName>
    <definedName name="qpsolver_tol" localSheetId="1" hidden="1">0.05</definedName>
    <definedName name="qpsolver_tol" localSheetId="0" hidden="1">0.05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8</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olver_adj" localSheetId="1" hidden="1">'Equivalent shortage costs'!$E$16:$E$17</definedName>
    <definedName name="solver_adj" localSheetId="0" hidden="1">'Service level'!$B$16:$B$17</definedName>
    <definedName name="solver_cvg" localSheetId="1" hidden="1">0.0001</definedName>
    <definedName name="solver_cvg" localSheetId="0" hidden="1">0.0001</definedName>
    <definedName name="solver_drv" localSheetId="1" hidden="1">1</definedName>
    <definedName name="solver_drv" localSheetId="0" hidden="1">1</definedName>
    <definedName name="solver_eng" localSheetId="1" hidden="1">1</definedName>
    <definedName name="solver_eng" localSheetId="0" hidden="1">1</definedName>
    <definedName name="solver_est" localSheetId="1" hidden="1">1</definedName>
    <definedName name="solver_est" localSheetId="0" hidden="1">1</definedName>
    <definedName name="solver_itr" localSheetId="1" hidden="1">100</definedName>
    <definedName name="solver_itr" localSheetId="0" hidden="1">100</definedName>
    <definedName name="solver_lhs1" localSheetId="1" hidden="1">'Equivalent shortage costs'!$E$16:$E$17</definedName>
    <definedName name="solver_lhs1" localSheetId="0" hidden="1">'Service level'!$B$16:$B$17</definedName>
    <definedName name="solver_lhs2" localSheetId="0" hidden="1">'Service level'!$B$20</definedName>
    <definedName name="solver_lin" localSheetId="1" hidden="1">2</definedName>
    <definedName name="solver_lin" localSheetId="0" hidden="1">2</definedName>
    <definedName name="solver_neg" localSheetId="1" hidden="1">0</definedName>
    <definedName name="solver_neg" localSheetId="0" hidden="1">0</definedName>
    <definedName name="solver_num" localSheetId="1" hidden="1">1</definedName>
    <definedName name="solver_num" localSheetId="0" hidden="1">2</definedName>
    <definedName name="solver_nwt" localSheetId="1" hidden="1">1</definedName>
    <definedName name="solver_nwt" localSheetId="0" hidden="1">1</definedName>
    <definedName name="solver_opt" localSheetId="1" hidden="1">'Equivalent shortage costs'!$E$27</definedName>
    <definedName name="solver_opt" localSheetId="0" hidden="1">'Service level'!$B$25</definedName>
    <definedName name="solver_pre" localSheetId="1" hidden="1">0.000001</definedName>
    <definedName name="solver_pre" localSheetId="0" hidden="1">0.000001</definedName>
    <definedName name="solver_rel1" localSheetId="1" hidden="1">3</definedName>
    <definedName name="solver_rel1" localSheetId="0" hidden="1">3</definedName>
    <definedName name="solver_rel2" localSheetId="0" hidden="1">2</definedName>
    <definedName name="solver_rep" localSheetId="1" hidden="1">2</definedName>
    <definedName name="solver_rep" localSheetId="0" hidden="1">2</definedName>
    <definedName name="solver_rhs1" localSheetId="1" hidden="1">0</definedName>
    <definedName name="solver_rhs1" localSheetId="0" hidden="1">0</definedName>
    <definedName name="solver_rhs2" localSheetId="0" hidden="1">'Service level'!$B$12</definedName>
    <definedName name="solver_scl" localSheetId="1" hidden="1">2</definedName>
    <definedName name="solver_scl" localSheetId="0" hidden="1">2</definedName>
    <definedName name="solver_sho" localSheetId="1" hidden="1">2</definedName>
    <definedName name="solver_sho" localSheetId="0" hidden="1">2</definedName>
    <definedName name="solver_tim" localSheetId="1" hidden="1">100</definedName>
    <definedName name="solver_tim" localSheetId="0" hidden="1">100</definedName>
    <definedName name="solver_tmp" localSheetId="0" hidden="1">'Service level'!$B$12</definedName>
    <definedName name="solver_tol" localSheetId="1" hidden="1">0.05</definedName>
    <definedName name="solver_tol" localSheetId="0" hidden="1">0.05</definedName>
    <definedName name="solver_typ" localSheetId="1" hidden="1">2</definedName>
    <definedName name="solver_typ" localSheetId="0" hidden="1">2</definedName>
    <definedName name="solver_val" localSheetId="1" hidden="1">0</definedName>
    <definedName name="solver_val" localSheetId="0" hidden="1">0</definedName>
    <definedName name="sssolver_cvg" localSheetId="1" hidden="1">0.0001</definedName>
    <definedName name="sssolver_cvg" localSheetId="0" hidden="1">0.0001</definedName>
    <definedName name="sssolver_drv" localSheetId="1" hidden="1">1</definedName>
    <definedName name="sssolver_drv" localSheetId="0" hidden="1">1</definedName>
    <definedName name="sssolver_est" localSheetId="1" hidden="1">1</definedName>
    <definedName name="sssolver_est" localSheetId="0" hidden="1">1</definedName>
    <definedName name="sssolver_itr" localSheetId="1" hidden="1">100</definedName>
    <definedName name="sssolver_itr" localSheetId="0" hidden="1">100</definedName>
    <definedName name="sssolver_lin" localSheetId="1" hidden="1">2</definedName>
    <definedName name="sssolver_lin" localSheetId="0" hidden="1">2</definedName>
    <definedName name="sssolver_neg" localSheetId="1" hidden="1">0</definedName>
    <definedName name="sssolver_neg" localSheetId="0" hidden="1">0</definedName>
    <definedName name="sssolver_nwt" localSheetId="1" hidden="1">1</definedName>
    <definedName name="sssolver_nwt" localSheetId="0" hidden="1">1</definedName>
    <definedName name="sssolver_pre" localSheetId="1" hidden="1">0.000001</definedName>
    <definedName name="sssolver_pre" localSheetId="0" hidden="1">0.000001</definedName>
    <definedName name="sssolver_rep" localSheetId="1" hidden="1">2</definedName>
    <definedName name="sssolver_rep" localSheetId="0" hidden="1">2</definedName>
    <definedName name="sssolver_scl" localSheetId="1" hidden="1">2</definedName>
    <definedName name="sssolver_scl" localSheetId="0" hidden="1">2</definedName>
    <definedName name="sssolver_sho" localSheetId="1" hidden="1">2</definedName>
    <definedName name="sssolver_sho" localSheetId="0" hidden="1">2</definedName>
    <definedName name="sssolver_tim" localSheetId="1" hidden="1">100</definedName>
    <definedName name="sssolver_tim" localSheetId="0" hidden="1">100</definedName>
    <definedName name="sssolver_tol" localSheetId="1" hidden="1">0.05</definedName>
    <definedName name="sssolver_tol" localSheetId="0" hidden="1">0.05</definedName>
  </definedNames>
  <calcPr calcId="152511" iterate="1"/>
</workbook>
</file>

<file path=xl/calcChain.xml><?xml version="1.0" encoding="utf-8"?>
<calcChain xmlns="http://schemas.openxmlformats.org/spreadsheetml/2006/main">
  <c r="E19" i="2" l="1"/>
  <c r="E11" i="2"/>
  <c r="E20" i="2" s="1"/>
  <c r="B19" i="2"/>
  <c r="B11" i="2"/>
  <c r="B25" i="2" s="1"/>
  <c r="E24" i="2"/>
  <c r="E21" i="2"/>
  <c r="E26" i="2" s="1"/>
  <c r="B24" i="2"/>
  <c r="E10" i="2"/>
  <c r="E22" i="2" s="1"/>
  <c r="B10" i="2"/>
  <c r="B22" i="2" s="1"/>
  <c r="E18" i="2"/>
  <c r="E11" i="1"/>
  <c r="E24" i="1" s="1"/>
  <c r="E25" i="1" s="1"/>
  <c r="E23" i="1"/>
  <c r="B11" i="1"/>
  <c r="B24" i="1" s="1"/>
  <c r="B25" i="1" s="1"/>
  <c r="B23" i="1"/>
  <c r="E10" i="1"/>
  <c r="E21" i="1" s="1"/>
  <c r="E19" i="1"/>
  <c r="E18" i="1"/>
  <c r="B10" i="1"/>
  <c r="B21" i="1" s="1"/>
  <c r="B19" i="1"/>
  <c r="B20" i="1" s="1"/>
  <c r="B18" i="1"/>
  <c r="E20" i="1" l="1"/>
  <c r="B18" i="2"/>
  <c r="B21" i="2"/>
  <c r="B26" i="2" s="1"/>
  <c r="B27" i="2" s="1"/>
  <c r="E25" i="2"/>
  <c r="E27" i="2" s="1"/>
  <c r="B20" i="2"/>
</calcChain>
</file>

<file path=xl/sharedStrings.xml><?xml version="1.0" encoding="utf-8"?>
<sst xmlns="http://schemas.openxmlformats.org/spreadsheetml/2006/main" count="84" uniqueCount="27">
  <si>
    <t>Fixed ordering cost</t>
  </si>
  <si>
    <t>Unit holding cost</t>
  </si>
  <si>
    <t>Mean annual demand</t>
  </si>
  <si>
    <t>StDev of annual demand</t>
  </si>
  <si>
    <t>Lead time</t>
  </si>
  <si>
    <t>Mean lead time</t>
  </si>
  <si>
    <t>StDev of lead time</t>
  </si>
  <si>
    <t>Solution from Sover</t>
  </si>
  <si>
    <t>Order quantity</t>
  </si>
  <si>
    <t>k</t>
  </si>
  <si>
    <t>% of cycles without shortages</t>
  </si>
  <si>
    <t>% of demand met on time</t>
  </si>
  <si>
    <t>Reorder point</t>
  </si>
  <si>
    <t>Annual setup cost</t>
  </si>
  <si>
    <t>Annual holding cost</t>
  </si>
  <si>
    <t>Total annual cost</t>
  </si>
  <si>
    <t>Unit shortage cost</t>
  </si>
  <si>
    <t>Solution from Solver</t>
  </si>
  <si>
    <t>Expected shortage per cycle</t>
  </si>
  <si>
    <t>Annual shortage cost</t>
  </si>
  <si>
    <t>Service level</t>
  </si>
  <si>
    <t>Ordering DVD players</t>
  </si>
  <si>
    <r>
      <t>E(D</t>
    </r>
    <r>
      <rPr>
        <vertAlign val="subscript"/>
        <sz val="11"/>
        <rFont val="Calibri"/>
        <family val="2"/>
      </rPr>
      <t>L</t>
    </r>
    <r>
      <rPr>
        <sz val="11"/>
        <rFont val="Calibri"/>
        <family val="2"/>
      </rPr>
      <t>)</t>
    </r>
  </si>
  <si>
    <r>
      <t>StDev(D</t>
    </r>
    <r>
      <rPr>
        <vertAlign val="subscript"/>
        <sz val="11"/>
        <rFont val="Calibri"/>
        <family val="2"/>
      </rPr>
      <t>L</t>
    </r>
    <r>
      <rPr>
        <sz val="11"/>
        <rFont val="Calibri"/>
        <family val="2"/>
      </rPr>
      <t>)</t>
    </r>
  </si>
  <si>
    <r>
      <t>k*s</t>
    </r>
    <r>
      <rPr>
        <vertAlign val="subscript"/>
        <sz val="11"/>
        <rFont val="Calibri"/>
        <family val="2"/>
      </rPr>
      <t>L</t>
    </r>
  </si>
  <si>
    <t>Part a - fixed lead time</t>
  </si>
  <si>
    <t>Part a - random lead time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</si>
</sst>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4" formatCode="0.000"/>
    <numFmt numFmtId="165" formatCode="0.0"/>
  </numFmts>
  <fonts count="5" x14ac:knownFonts="1">
    <font>
      <sz val="11"/>
      <name val="Calibri"/>
      <family val="2"/>
    </font>
    <font>
      <sz val="10"/>
      <name val="Arial"/>
      <family val="2"/>
    </font>
    <font>
      <b/>
      <sz val="11"/>
      <name val="Calibri"/>
      <family val="2"/>
    </font>
    <font>
      <sz val="11"/>
      <name val="Calibri"/>
      <family val="2"/>
    </font>
    <font>
      <vertAlign val="subscrip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26">
    <xf numFmtId="0" fontId="0" fillId="0" borderId="0" xfId="0"/>
    <xf numFmtId="0" fontId="2" fillId="0" borderId="0" xfId="0" applyFont="1" applyAlignment="1">
      <alignment horizontal="left"/>
    </xf>
    <xf numFmtId="0" fontId="2" fillId="0" borderId="0" xfId="0" applyFont="1"/>
    <xf numFmtId="0" fontId="3" fillId="0" borderId="0" xfId="0" applyFont="1"/>
    <xf numFmtId="6" fontId="3" fillId="2" borderId="0" xfId="0" applyNumberFormat="1" applyFont="1" applyFill="1" applyBorder="1"/>
    <xf numFmtId="0" fontId="3" fillId="2" borderId="0" xfId="0" applyFont="1" applyFill="1" applyBorder="1"/>
    <xf numFmtId="13" fontId="3" fillId="2" borderId="0" xfId="0" applyNumberFormat="1" applyFont="1" applyFill="1" applyBorder="1"/>
    <xf numFmtId="0" fontId="3" fillId="0" borderId="0" xfId="0" applyFont="1" applyAlignment="1">
      <alignment horizontal="left"/>
    </xf>
    <xf numFmtId="13" fontId="3" fillId="2" borderId="0" xfId="0" quotePrefix="1" applyNumberFormat="1" applyFont="1" applyFill="1" applyBorder="1" applyAlignment="1">
      <alignment horizontal="right"/>
    </xf>
    <xf numFmtId="13" fontId="3" fillId="0" borderId="0" xfId="0" applyNumberFormat="1" applyFont="1" applyFill="1" applyBorder="1"/>
    <xf numFmtId="0" fontId="3" fillId="0" borderId="0" xfId="0" quotePrefix="1" applyFont="1" applyAlignment="1">
      <alignment horizontal="left"/>
    </xf>
    <xf numFmtId="164" fontId="3" fillId="0" borderId="0" xfId="0" applyNumberFormat="1" applyFont="1"/>
    <xf numFmtId="9" fontId="3" fillId="2" borderId="0" xfId="0" applyNumberFormat="1" applyFont="1" applyFill="1" applyBorder="1"/>
    <xf numFmtId="165" fontId="3" fillId="3" borderId="0" xfId="0" applyNumberFormat="1" applyFont="1" applyFill="1" applyBorder="1"/>
    <xf numFmtId="2" fontId="3" fillId="3" borderId="0" xfId="0" applyNumberFormat="1" applyFont="1" applyFill="1" applyBorder="1"/>
    <xf numFmtId="165" fontId="3" fillId="0" borderId="0" xfId="0" applyNumberFormat="1" applyFont="1"/>
    <xf numFmtId="9" fontId="3" fillId="0" borderId="0" xfId="1" applyFont="1"/>
    <xf numFmtId="2" fontId="3" fillId="0" borderId="0" xfId="0" quotePrefix="1" applyNumberFormat="1" applyFont="1" applyAlignment="1">
      <alignment horizontal="right"/>
    </xf>
    <xf numFmtId="0" fontId="3" fillId="0" borderId="0" xfId="0" quotePrefix="1" applyFont="1" applyAlignment="1">
      <alignment horizontal="right"/>
    </xf>
    <xf numFmtId="0" fontId="3" fillId="0" borderId="0" xfId="0" applyFont="1" applyAlignment="1">
      <alignment horizontal="right"/>
    </xf>
    <xf numFmtId="6" fontId="3" fillId="0" borderId="0" xfId="0" applyNumberFormat="1" applyFont="1"/>
    <xf numFmtId="2" fontId="3" fillId="0" borderId="0" xfId="0" applyNumberFormat="1" applyFont="1"/>
    <xf numFmtId="6" fontId="3" fillId="4" borderId="0" xfId="0" applyNumberFormat="1" applyFont="1" applyFill="1" applyBorder="1"/>
    <xf numFmtId="0" fontId="2" fillId="0" borderId="0" xfId="0" quotePrefix="1" applyFont="1" applyAlignment="1">
      <alignment horizontal="left"/>
    </xf>
    <xf numFmtId="8" fontId="3" fillId="2" borderId="0" xfId="0" applyNumberFormat="1" applyFont="1" applyFill="1" applyBorder="1"/>
    <xf numFmtId="10" fontId="3" fillId="0" borderId="0" xfId="1" applyNumberFormat="1" applyFont="1"/>
  </cellXfs>
  <cellStyles count="2">
    <cellStyle name="Normal" xfId="0" builtinId="0" customBuiltin="1"/>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414021</xdr:colOff>
      <xdr:row>3</xdr:row>
      <xdr:rowOff>140334</xdr:rowOff>
    </xdr:from>
    <xdr:to>
      <xdr:col>11</xdr:col>
      <xdr:colOff>525781</xdr:colOff>
      <xdr:row>9</xdr:row>
      <xdr:rowOff>144779</xdr:rowOff>
    </xdr:to>
    <xdr:sp macro="" textlink="">
      <xdr:nvSpPr>
        <xdr:cNvPr id="3" name="TextBox 2"/>
        <xdr:cNvSpPr txBox="1"/>
      </xdr:nvSpPr>
      <xdr:spPr>
        <a:xfrm>
          <a:off x="6136641" y="688974"/>
          <a:ext cx="3860800" cy="110172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is basically model 1, where we monitor the fraction of demand met on time in row 20.  By trial and error with values in row 12, we keep using the Solver until the fractions in row 20 are about 95%.  Then the penalty costs in row 12 are the equivalent shortage costs.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83"/>
  <sheetViews>
    <sheetView tabSelected="1" workbookViewId="0"/>
  </sheetViews>
  <sheetFormatPr defaultColWidth="9.109375" defaultRowHeight="14.4" x14ac:dyDescent="0.3"/>
  <cols>
    <col min="1" max="1" width="27.88671875" style="3" customWidth="1"/>
    <col min="2" max="3" width="9.109375" style="3"/>
    <col min="4" max="4" width="29.109375" style="3" customWidth="1"/>
    <col min="5" max="16384" width="9.109375" style="3"/>
  </cols>
  <sheetData>
    <row r="1" spans="1:5" s="2" customFormat="1" x14ac:dyDescent="0.3">
      <c r="A1" s="1" t="s">
        <v>21</v>
      </c>
    </row>
    <row r="2" spans="1:5" x14ac:dyDescent="0.3">
      <c r="A2" s="2"/>
    </row>
    <row r="3" spans="1:5" x14ac:dyDescent="0.3">
      <c r="A3" s="2" t="s">
        <v>25</v>
      </c>
      <c r="D3" s="2" t="s">
        <v>26</v>
      </c>
    </row>
    <row r="4" spans="1:5" x14ac:dyDescent="0.3">
      <c r="A4" s="3" t="s">
        <v>0</v>
      </c>
      <c r="B4" s="4">
        <v>300</v>
      </c>
      <c r="D4" s="3" t="s">
        <v>0</v>
      </c>
      <c r="E4" s="4">
        <v>300</v>
      </c>
    </row>
    <row r="5" spans="1:5" x14ac:dyDescent="0.3">
      <c r="A5" s="3" t="s">
        <v>1</v>
      </c>
      <c r="B5" s="4">
        <v>15</v>
      </c>
      <c r="D5" s="3" t="s">
        <v>1</v>
      </c>
      <c r="E5" s="4">
        <v>15</v>
      </c>
    </row>
    <row r="6" spans="1:5" x14ac:dyDescent="0.3">
      <c r="A6" s="3" t="s">
        <v>2</v>
      </c>
      <c r="B6" s="5">
        <v>150</v>
      </c>
      <c r="D6" s="3" t="s">
        <v>2</v>
      </c>
      <c r="E6" s="5">
        <v>150</v>
      </c>
    </row>
    <row r="7" spans="1:5" x14ac:dyDescent="0.3">
      <c r="A7" s="3" t="s">
        <v>3</v>
      </c>
      <c r="B7" s="5">
        <v>45</v>
      </c>
      <c r="D7" s="3" t="s">
        <v>3</v>
      </c>
      <c r="E7" s="5">
        <v>45</v>
      </c>
    </row>
    <row r="8" spans="1:5" x14ac:dyDescent="0.3">
      <c r="A8" s="3" t="s">
        <v>4</v>
      </c>
      <c r="B8" s="6">
        <v>5.7692307692307696E-2</v>
      </c>
      <c r="D8" s="7" t="s">
        <v>5</v>
      </c>
      <c r="E8" s="8">
        <v>5.7692307692307696E-2</v>
      </c>
    </row>
    <row r="9" spans="1:5" x14ac:dyDescent="0.3">
      <c r="B9" s="9"/>
      <c r="D9" s="7" t="s">
        <v>6</v>
      </c>
      <c r="E9" s="8">
        <v>1.9230769230769232E-2</v>
      </c>
    </row>
    <row r="10" spans="1:5" ht="15.6" x14ac:dyDescent="0.35">
      <c r="A10" s="10" t="s">
        <v>22</v>
      </c>
      <c r="B10" s="11">
        <f>B8*B6</f>
        <v>8.6538461538461551</v>
      </c>
      <c r="D10" s="10" t="s">
        <v>22</v>
      </c>
      <c r="E10" s="11">
        <f>E6*E8</f>
        <v>8.6538461538461551</v>
      </c>
    </row>
    <row r="11" spans="1:5" ht="15.6" x14ac:dyDescent="0.35">
      <c r="A11" s="10" t="s">
        <v>23</v>
      </c>
      <c r="B11" s="11">
        <f>SQRT(B8)*B7</f>
        <v>10.808650381843382</v>
      </c>
      <c r="D11" s="10" t="s">
        <v>23</v>
      </c>
      <c r="E11" s="11">
        <f>SQRT(E8*E7^2+E6^2*E9^2)</f>
        <v>11.186953517114606</v>
      </c>
    </row>
    <row r="12" spans="1:5" x14ac:dyDescent="0.3">
      <c r="A12" s="7" t="s">
        <v>20</v>
      </c>
      <c r="B12" s="12">
        <v>0.95</v>
      </c>
      <c r="D12" s="7" t="s">
        <v>20</v>
      </c>
      <c r="E12" s="12">
        <v>0.95</v>
      </c>
    </row>
    <row r="13" spans="1:5" x14ac:dyDescent="0.3">
      <c r="B13" s="11"/>
    </row>
    <row r="14" spans="1:5" x14ac:dyDescent="0.3">
      <c r="A14" s="1" t="s">
        <v>7</v>
      </c>
      <c r="D14" s="1" t="s">
        <v>7</v>
      </c>
    </row>
    <row r="16" spans="1:5" x14ac:dyDescent="0.3">
      <c r="A16" s="3" t="s">
        <v>8</v>
      </c>
      <c r="B16" s="13">
        <v>86.241095669237282</v>
      </c>
      <c r="D16" s="3" t="s">
        <v>8</v>
      </c>
      <c r="E16" s="13">
        <v>86.795008990742502</v>
      </c>
    </row>
    <row r="17" spans="1:7" x14ac:dyDescent="0.3">
      <c r="A17" s="3" t="s">
        <v>9</v>
      </c>
      <c r="B17" s="14">
        <v>0</v>
      </c>
      <c r="D17" s="3" t="s">
        <v>9</v>
      </c>
      <c r="E17" s="14">
        <v>2.2209842971452017E-2</v>
      </c>
    </row>
    <row r="18" spans="1:7" ht="15.6" x14ac:dyDescent="0.35">
      <c r="A18" s="3" t="s">
        <v>24</v>
      </c>
      <c r="B18" s="15">
        <f>B17*B11</f>
        <v>0</v>
      </c>
      <c r="D18" s="3" t="s">
        <v>24</v>
      </c>
      <c r="E18" s="15">
        <f>E17*E11</f>
        <v>0.24846048094404824</v>
      </c>
    </row>
    <row r="19" spans="1:7" x14ac:dyDescent="0.3">
      <c r="A19" s="3" t="s">
        <v>10</v>
      </c>
      <c r="B19" s="16">
        <f>NORMSDIST(B17)</f>
        <v>0.5</v>
      </c>
      <c r="D19" s="3" t="s">
        <v>10</v>
      </c>
      <c r="E19" s="16">
        <f>NORMSDIST(E17)</f>
        <v>0.50885971701377875</v>
      </c>
    </row>
    <row r="20" spans="1:7" x14ac:dyDescent="0.3">
      <c r="A20" s="7" t="s">
        <v>11</v>
      </c>
      <c r="B20" s="16">
        <f>1-(B11*(NORMDIST(B17,0,1,0)-B17*(1-B19)))/B16</f>
        <v>0.95000031483908265</v>
      </c>
      <c r="D20" s="7" t="s">
        <v>11</v>
      </c>
      <c r="E20" s="16">
        <f>1-(E11*(NORMDIST(E17,0,1,0)-E17*(1-E19)))/E16</f>
        <v>0.94999920793980963</v>
      </c>
    </row>
    <row r="21" spans="1:7" x14ac:dyDescent="0.3">
      <c r="A21" s="3" t="s">
        <v>12</v>
      </c>
      <c r="B21" s="15">
        <f>B10+B17*B11</f>
        <v>8.6538461538461551</v>
      </c>
      <c r="D21" s="3" t="s">
        <v>12</v>
      </c>
      <c r="E21" s="15">
        <f>E10+E17*E11</f>
        <v>8.9023066347902038</v>
      </c>
    </row>
    <row r="22" spans="1:7" x14ac:dyDescent="0.3">
      <c r="B22" s="17"/>
      <c r="D22" s="18"/>
      <c r="E22" s="18"/>
      <c r="F22" s="18"/>
      <c r="G22" s="19"/>
    </row>
    <row r="23" spans="1:7" x14ac:dyDescent="0.3">
      <c r="A23" s="3" t="s">
        <v>13</v>
      </c>
      <c r="B23" s="20">
        <f>B4*B6/B16</f>
        <v>521.79299962270511</v>
      </c>
      <c r="D23" s="3" t="s">
        <v>13</v>
      </c>
      <c r="E23" s="20">
        <f>E4*E6/E16</f>
        <v>518.46299140080362</v>
      </c>
      <c r="F23" s="21"/>
      <c r="G23" s="21"/>
    </row>
    <row r="24" spans="1:7" x14ac:dyDescent="0.3">
      <c r="A24" s="3" t="s">
        <v>14</v>
      </c>
      <c r="B24" s="20">
        <f>B5*(B17*B11+B16/2)</f>
        <v>646.80821751927965</v>
      </c>
      <c r="D24" s="3" t="s">
        <v>14</v>
      </c>
      <c r="E24" s="20">
        <f>E5*(E17*E11+E16/2)</f>
        <v>654.68947464472944</v>
      </c>
    </row>
    <row r="25" spans="1:7" x14ac:dyDescent="0.3">
      <c r="A25" s="3" t="s">
        <v>15</v>
      </c>
      <c r="B25" s="22">
        <f>SUM(B23:B24)</f>
        <v>1168.6012171419848</v>
      </c>
      <c r="D25" s="3" t="s">
        <v>15</v>
      </c>
      <c r="E25" s="22">
        <f>SUM(E23:E24)</f>
        <v>1173.1524660455329</v>
      </c>
    </row>
    <row r="28" spans="1:7" x14ac:dyDescent="0.3">
      <c r="A28" s="23"/>
    </row>
    <row r="30" spans="1:7" x14ac:dyDescent="0.3">
      <c r="B30" s="21"/>
    </row>
    <row r="31" spans="1:7" x14ac:dyDescent="0.3">
      <c r="B31" s="21"/>
    </row>
    <row r="32" spans="1:7" x14ac:dyDescent="0.3">
      <c r="B32" s="21"/>
    </row>
    <row r="33" spans="1:7" x14ac:dyDescent="0.3">
      <c r="B33" s="17"/>
      <c r="D33" s="18"/>
      <c r="E33" s="18"/>
      <c r="F33" s="18"/>
      <c r="G33" s="19"/>
    </row>
    <row r="34" spans="1:7" x14ac:dyDescent="0.3">
      <c r="B34" s="21"/>
      <c r="D34" s="21"/>
      <c r="E34" s="21"/>
      <c r="F34" s="21"/>
      <c r="G34" s="21"/>
    </row>
    <row r="36" spans="1:7" x14ac:dyDescent="0.3">
      <c r="A36" s="23"/>
    </row>
    <row r="38" spans="1:7" x14ac:dyDescent="0.3">
      <c r="B38" s="21"/>
      <c r="C38" s="21"/>
    </row>
    <row r="39" spans="1:7" x14ac:dyDescent="0.3">
      <c r="B39" s="21"/>
      <c r="C39" s="21"/>
    </row>
    <row r="40" spans="1:7" x14ac:dyDescent="0.3">
      <c r="B40" s="21"/>
      <c r="C40" s="21"/>
    </row>
    <row r="41" spans="1:7" x14ac:dyDescent="0.3">
      <c r="B41" s="17"/>
      <c r="D41" s="18"/>
      <c r="E41" s="18"/>
      <c r="F41" s="18"/>
      <c r="G41" s="19"/>
    </row>
    <row r="42" spans="1:7" x14ac:dyDescent="0.3">
      <c r="B42" s="21"/>
      <c r="D42" s="21"/>
      <c r="E42" s="21"/>
      <c r="F42" s="21"/>
      <c r="G42" s="21"/>
    </row>
    <row r="43" spans="1:7" x14ac:dyDescent="0.3">
      <c r="B43" s="21"/>
      <c r="C43" s="21"/>
    </row>
    <row r="44" spans="1:7" x14ac:dyDescent="0.3">
      <c r="A44" s="23"/>
    </row>
    <row r="45" spans="1:7" x14ac:dyDescent="0.3">
      <c r="B45" s="11"/>
      <c r="C45" s="11"/>
    </row>
    <row r="46" spans="1:7" x14ac:dyDescent="0.3">
      <c r="A46" s="10"/>
    </row>
    <row r="48" spans="1:7" x14ac:dyDescent="0.3">
      <c r="A48" s="23"/>
    </row>
    <row r="50" spans="1:6" x14ac:dyDescent="0.3">
      <c r="B50" s="21"/>
      <c r="D50" s="19"/>
      <c r="E50" s="21"/>
      <c r="F50" s="10"/>
    </row>
    <row r="51" spans="1:6" x14ac:dyDescent="0.3">
      <c r="B51" s="21"/>
      <c r="D51" s="18"/>
      <c r="E51" s="21"/>
      <c r="F51" s="7"/>
    </row>
    <row r="52" spans="1:6" x14ac:dyDescent="0.3">
      <c r="B52" s="21"/>
      <c r="E52" s="21"/>
    </row>
    <row r="53" spans="1:6" x14ac:dyDescent="0.3">
      <c r="B53" s="17"/>
      <c r="D53" s="18"/>
      <c r="E53" s="18"/>
      <c r="F53" s="18"/>
    </row>
    <row r="54" spans="1:6" x14ac:dyDescent="0.3">
      <c r="B54" s="17"/>
      <c r="D54" s="18"/>
      <c r="E54" s="18"/>
      <c r="F54" s="18"/>
    </row>
    <row r="55" spans="1:6" x14ac:dyDescent="0.3">
      <c r="A55" s="2"/>
    </row>
    <row r="58" spans="1:6" x14ac:dyDescent="0.3">
      <c r="A58" s="2"/>
    </row>
    <row r="59" spans="1:6" x14ac:dyDescent="0.3">
      <c r="B59" s="21"/>
      <c r="C59" s="21"/>
    </row>
    <row r="60" spans="1:6" x14ac:dyDescent="0.3">
      <c r="B60" s="21"/>
      <c r="C60" s="21"/>
    </row>
    <row r="61" spans="1:6" x14ac:dyDescent="0.3">
      <c r="B61" s="21"/>
      <c r="D61" s="18"/>
      <c r="E61" s="18"/>
      <c r="F61" s="18"/>
    </row>
    <row r="62" spans="1:6" x14ac:dyDescent="0.3">
      <c r="B62" s="17"/>
      <c r="D62" s="18"/>
      <c r="E62" s="18"/>
      <c r="F62" s="21"/>
    </row>
    <row r="63" spans="1:6" x14ac:dyDescent="0.3">
      <c r="B63" s="21"/>
      <c r="D63" s="21"/>
      <c r="E63" s="21"/>
    </row>
    <row r="65" spans="1:6" x14ac:dyDescent="0.3">
      <c r="A65" s="1"/>
    </row>
    <row r="68" spans="1:6" x14ac:dyDescent="0.3">
      <c r="B68" s="21"/>
    </row>
    <row r="69" spans="1:6" x14ac:dyDescent="0.3">
      <c r="B69" s="21"/>
      <c r="C69" s="21"/>
      <c r="D69" s="19"/>
      <c r="E69" s="21"/>
      <c r="F69" s="10"/>
    </row>
    <row r="70" spans="1:6" x14ac:dyDescent="0.3">
      <c r="B70" s="21"/>
      <c r="C70" s="21"/>
      <c r="D70" s="18"/>
      <c r="E70" s="21"/>
      <c r="F70" s="7"/>
    </row>
    <row r="71" spans="1:6" x14ac:dyDescent="0.3">
      <c r="B71" s="21"/>
    </row>
    <row r="72" spans="1:6" x14ac:dyDescent="0.3">
      <c r="B72" s="17"/>
      <c r="D72" s="18"/>
      <c r="E72" s="18"/>
    </row>
    <row r="73" spans="1:6" x14ac:dyDescent="0.3">
      <c r="B73" s="21"/>
      <c r="D73" s="21"/>
      <c r="E73" s="21"/>
    </row>
    <row r="75" spans="1:6" x14ac:dyDescent="0.3">
      <c r="A75" s="2"/>
    </row>
    <row r="79" spans="1:6" x14ac:dyDescent="0.3">
      <c r="B79" s="21"/>
    </row>
    <row r="80" spans="1:6" x14ac:dyDescent="0.3">
      <c r="B80" s="21"/>
    </row>
    <row r="81" spans="2:5" x14ac:dyDescent="0.3">
      <c r="B81" s="21"/>
    </row>
    <row r="82" spans="2:5" x14ac:dyDescent="0.3">
      <c r="B82" s="17"/>
      <c r="D82" s="18"/>
      <c r="E82" s="18"/>
    </row>
    <row r="83" spans="2:5" x14ac:dyDescent="0.3">
      <c r="B83" s="21"/>
      <c r="D83" s="21"/>
      <c r="E83" s="21"/>
    </row>
  </sheetData>
  <phoneticPr fontId="0" type="noConversion"/>
  <printOptions headings="1" gridLines="1" gridLinesSet="0"/>
  <pageMargins left="0.75" right="0.75" top="1" bottom="1" header="0.5" footer="0.5"/>
  <pageSetup orientation="portrait" horizontalDpi="300" verticalDpi="300" r:id="rId1"/>
  <headerFooter alignWithMargins="0">
    <oddFooter>&amp;CProblem 10.17, service level constraint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27"/>
  <sheetViews>
    <sheetView workbookViewId="0"/>
  </sheetViews>
  <sheetFormatPr defaultColWidth="9.109375" defaultRowHeight="14.4" x14ac:dyDescent="0.3"/>
  <cols>
    <col min="1" max="1" width="27.5546875" style="3" customWidth="1"/>
    <col min="2" max="3" width="9.109375" style="3"/>
    <col min="4" max="4" width="28.5546875" style="3" customWidth="1"/>
    <col min="5" max="16384" width="9.109375" style="3"/>
  </cols>
  <sheetData>
    <row r="1" spans="1:5" x14ac:dyDescent="0.3">
      <c r="A1" s="2" t="s">
        <v>21</v>
      </c>
    </row>
    <row r="3" spans="1:5" x14ac:dyDescent="0.3">
      <c r="A3" s="2" t="s">
        <v>25</v>
      </c>
      <c r="D3" s="2" t="s">
        <v>26</v>
      </c>
    </row>
    <row r="4" spans="1:5" x14ac:dyDescent="0.3">
      <c r="A4" s="3" t="s">
        <v>0</v>
      </c>
      <c r="B4" s="4">
        <v>300</v>
      </c>
      <c r="D4" s="3" t="s">
        <v>0</v>
      </c>
      <c r="E4" s="4">
        <v>300</v>
      </c>
    </row>
    <row r="5" spans="1:5" x14ac:dyDescent="0.3">
      <c r="A5" s="3" t="s">
        <v>1</v>
      </c>
      <c r="B5" s="4">
        <v>15</v>
      </c>
      <c r="D5" s="3" t="s">
        <v>1</v>
      </c>
      <c r="E5" s="4">
        <v>15</v>
      </c>
    </row>
    <row r="6" spans="1:5" x14ac:dyDescent="0.3">
      <c r="A6" s="3" t="s">
        <v>2</v>
      </c>
      <c r="B6" s="5">
        <v>150</v>
      </c>
      <c r="D6" s="3" t="s">
        <v>2</v>
      </c>
      <c r="E6" s="5">
        <v>150</v>
      </c>
    </row>
    <row r="7" spans="1:5" x14ac:dyDescent="0.3">
      <c r="A7" s="3" t="s">
        <v>3</v>
      </c>
      <c r="B7" s="5">
        <v>45</v>
      </c>
      <c r="D7" s="3" t="s">
        <v>3</v>
      </c>
      <c r="E7" s="5">
        <v>45</v>
      </c>
    </row>
    <row r="8" spans="1:5" x14ac:dyDescent="0.3">
      <c r="A8" s="3" t="s">
        <v>4</v>
      </c>
      <c r="B8" s="6">
        <v>5.7692307692307696E-2</v>
      </c>
      <c r="D8" s="7" t="s">
        <v>5</v>
      </c>
      <c r="E8" s="8">
        <v>5.7692307692307696E-2</v>
      </c>
    </row>
    <row r="9" spans="1:5" x14ac:dyDescent="0.3">
      <c r="B9" s="9"/>
      <c r="D9" s="7" t="s">
        <v>6</v>
      </c>
      <c r="E9" s="8">
        <v>1.9230769230769232E-2</v>
      </c>
    </row>
    <row r="10" spans="1:5" ht="15.6" x14ac:dyDescent="0.35">
      <c r="A10" s="10" t="s">
        <v>22</v>
      </c>
      <c r="B10" s="11">
        <f>B8*B6</f>
        <v>8.6538461538461551</v>
      </c>
      <c r="D10" s="10" t="s">
        <v>22</v>
      </c>
      <c r="E10" s="11">
        <f>E6*E8</f>
        <v>8.6538461538461551</v>
      </c>
    </row>
    <row r="11" spans="1:5" ht="15.6" x14ac:dyDescent="0.35">
      <c r="A11" s="10" t="s">
        <v>23</v>
      </c>
      <c r="B11" s="11">
        <f>SQRT(B8)*B7</f>
        <v>10.808650381843382</v>
      </c>
      <c r="D11" s="10" t="s">
        <v>23</v>
      </c>
      <c r="E11" s="11">
        <f>SQRT(E8*E7^2+E6^2*E9^2)</f>
        <v>11.186953517114606</v>
      </c>
    </row>
    <row r="12" spans="1:5" x14ac:dyDescent="0.3">
      <c r="A12" s="7" t="s">
        <v>16</v>
      </c>
      <c r="B12" s="24">
        <v>17</v>
      </c>
      <c r="D12" s="7" t="s">
        <v>16</v>
      </c>
      <c r="E12" s="24">
        <v>17.7</v>
      </c>
    </row>
    <row r="13" spans="1:5" x14ac:dyDescent="0.3">
      <c r="B13" s="11"/>
    </row>
    <row r="14" spans="1:5" x14ac:dyDescent="0.3">
      <c r="A14" s="1" t="s">
        <v>17</v>
      </c>
      <c r="D14" s="1" t="s">
        <v>17</v>
      </c>
    </row>
    <row r="16" spans="1:5" x14ac:dyDescent="0.3">
      <c r="A16" s="3" t="s">
        <v>8</v>
      </c>
      <c r="B16" s="13">
        <v>86.40653585467885</v>
      </c>
      <c r="D16" s="3" t="s">
        <v>8</v>
      </c>
      <c r="E16" s="13">
        <v>86.789187091249531</v>
      </c>
    </row>
    <row r="17" spans="1:5" x14ac:dyDescent="0.3">
      <c r="A17" s="3" t="s">
        <v>9</v>
      </c>
      <c r="B17" s="14">
        <v>0</v>
      </c>
      <c r="D17" s="3" t="s">
        <v>9</v>
      </c>
      <c r="E17" s="14">
        <v>2.4230263985739367E-2</v>
      </c>
    </row>
    <row r="18" spans="1:5" ht="15.6" x14ac:dyDescent="0.35">
      <c r="A18" s="3" t="s">
        <v>24</v>
      </c>
      <c r="B18" s="15">
        <f>B17*B11</f>
        <v>0</v>
      </c>
      <c r="D18" s="3" t="s">
        <v>24</v>
      </c>
      <c r="E18" s="15">
        <f>E17*E11</f>
        <v>0.2710628369158824</v>
      </c>
    </row>
    <row r="19" spans="1:5" x14ac:dyDescent="0.3">
      <c r="A19" s="3" t="s">
        <v>10</v>
      </c>
      <c r="B19" s="16">
        <f>NORMSDIST(B17)</f>
        <v>0.5</v>
      </c>
      <c r="D19" s="3" t="s">
        <v>10</v>
      </c>
      <c r="E19" s="16">
        <f>NORMSDIST(E17)</f>
        <v>0.50966553097856948</v>
      </c>
    </row>
    <row r="20" spans="1:5" x14ac:dyDescent="0.3">
      <c r="A20" s="7" t="s">
        <v>11</v>
      </c>
      <c r="B20" s="25">
        <f>1-(B11*(NORMDIST(B17,0,1,0)-B17*(1-B19)))/B16</f>
        <v>0.95009604784241652</v>
      </c>
      <c r="D20" s="7" t="s">
        <v>11</v>
      </c>
      <c r="E20" s="25">
        <f>1-(E11*(NORMDIST(E17,0,1,0)-E17*(1-E19)))/E16</f>
        <v>0.95012365571453783</v>
      </c>
    </row>
    <row r="21" spans="1:5" x14ac:dyDescent="0.3">
      <c r="A21" s="3" t="s">
        <v>18</v>
      </c>
      <c r="B21" s="21">
        <f>B11*(NORMDIST(B17,0,1,0)-B17*(1-NORMSDIST(B17)))</f>
        <v>4.3120276313944155</v>
      </c>
      <c r="D21" s="3" t="s">
        <v>18</v>
      </c>
      <c r="E21" s="21">
        <f>E11*(NORMDIST(E17,0,1,0)-E17*(1-NORMSDIST(E17)))</f>
        <v>4.3287273756185538</v>
      </c>
    </row>
    <row r="22" spans="1:5" x14ac:dyDescent="0.3">
      <c r="A22" s="3" t="s">
        <v>12</v>
      </c>
      <c r="B22" s="15">
        <f>B10+B17*B11</f>
        <v>8.6538461538461551</v>
      </c>
      <c r="D22" s="3" t="s">
        <v>12</v>
      </c>
      <c r="E22" s="15">
        <f>E10+E17*E11</f>
        <v>8.924908990762038</v>
      </c>
    </row>
    <row r="23" spans="1:5" x14ac:dyDescent="0.3">
      <c r="B23" s="15"/>
      <c r="E23" s="15"/>
    </row>
    <row r="24" spans="1:5" x14ac:dyDescent="0.3">
      <c r="A24" s="3" t="s">
        <v>13</v>
      </c>
      <c r="B24" s="20">
        <f>B4*B6/B16</f>
        <v>520.79393711237742</v>
      </c>
      <c r="D24" s="3" t="s">
        <v>13</v>
      </c>
      <c r="E24" s="20">
        <f>E4*E6/E16</f>
        <v>518.49777038108812</v>
      </c>
    </row>
    <row r="25" spans="1:5" x14ac:dyDescent="0.3">
      <c r="A25" s="3" t="s">
        <v>14</v>
      </c>
      <c r="B25" s="20">
        <f>B5*(B17*B11+B16/2)</f>
        <v>648.04901891009138</v>
      </c>
      <c r="D25" s="3" t="s">
        <v>14</v>
      </c>
      <c r="E25" s="20">
        <f>E5*(E17*E11+E16/2)</f>
        <v>654.9848457381097</v>
      </c>
    </row>
    <row r="26" spans="1:5" x14ac:dyDescent="0.3">
      <c r="A26" s="3" t="s">
        <v>19</v>
      </c>
      <c r="B26" s="20">
        <f>B12*B21*B6/B16</f>
        <v>127.25507800183789</v>
      </c>
      <c r="D26" s="3" t="s">
        <v>19</v>
      </c>
      <c r="E26" s="20">
        <f>E12*E21*E6/E16</f>
        <v>132.42169407790217</v>
      </c>
    </row>
    <row r="27" spans="1:5" x14ac:dyDescent="0.3">
      <c r="A27" s="3" t="s">
        <v>15</v>
      </c>
      <c r="B27" s="22">
        <f>SUM(B24:B26)</f>
        <v>1296.0980340243068</v>
      </c>
      <c r="D27" s="3" t="s">
        <v>15</v>
      </c>
      <c r="E27" s="22">
        <f>SUM(E24:E26)</f>
        <v>1305.9043101970999</v>
      </c>
    </row>
  </sheetData>
  <phoneticPr fontId="0" type="noConversion"/>
  <printOptions headings="1" gridLines="1"/>
  <pageMargins left="0.75" right="0.75" top="1" bottom="1" header="0.5" footer="0.5"/>
  <pageSetup orientation="portrait" horizontalDpi="300" verticalDpi="300" r:id="rId1"/>
  <headerFooter alignWithMargins="0">
    <oddFooter>&amp;CProblem 10.17, equivalent shortage cost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Service level</vt:lpstr>
      <vt:lpstr>Equivalent shortage costs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1996-05-12T00:42:13Z</cp:lastPrinted>
  <dcterms:created xsi:type="dcterms:W3CDTF">1996-05-12T00:07:21Z</dcterms:created>
  <dcterms:modified xsi:type="dcterms:W3CDTF">2014-03-12T16:01:17Z</dcterms:modified>
</cp:coreProperties>
</file>